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ilo\Dropbox\Murilo-Sergio\Parallel Projects\A-Paraddise\T.cruzi\2-Results\1-Extração RNA\"/>
    </mc:Choice>
  </mc:AlternateContent>
  <bookViews>
    <workbookView xWindow="0" yWindow="0" windowWidth="28800" windowHeight="118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L4" i="1" s="1"/>
  <c r="L4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4" i="1"/>
  <c r="K9" i="1" l="1"/>
  <c r="K4" i="1"/>
  <c r="J24" i="1"/>
  <c r="L24" i="1" s="1"/>
  <c r="J13" i="1"/>
  <c r="J57" i="1"/>
  <c r="L57" i="1" s="1"/>
  <c r="J58" i="1"/>
  <c r="J56" i="1"/>
  <c r="J55" i="1"/>
  <c r="L55" i="1" s="1"/>
  <c r="J54" i="1"/>
  <c r="J53" i="1"/>
  <c r="J52" i="1"/>
  <c r="J51" i="1"/>
  <c r="J50" i="1"/>
  <c r="J49" i="1"/>
  <c r="J6" i="1"/>
  <c r="L6" i="1" s="1"/>
  <c r="J7" i="1"/>
  <c r="L7" i="1" s="1"/>
  <c r="J8" i="1"/>
  <c r="L8" i="1" s="1"/>
  <c r="J9" i="1"/>
  <c r="L9" i="1" s="1"/>
  <c r="J10" i="1"/>
  <c r="J11" i="1"/>
  <c r="J12" i="1"/>
  <c r="L12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J20" i="1"/>
  <c r="J21" i="1"/>
  <c r="J22" i="1"/>
  <c r="L22" i="1" s="1"/>
  <c r="J23" i="1"/>
  <c r="L23" i="1" s="1"/>
  <c r="J25" i="1"/>
  <c r="L25" i="1" s="1"/>
  <c r="J26" i="1"/>
  <c r="L26" i="1" s="1"/>
  <c r="J27" i="1"/>
  <c r="J28" i="1"/>
  <c r="J29" i="1"/>
  <c r="J30" i="1"/>
  <c r="L30" i="1" s="1"/>
  <c r="J31" i="1"/>
  <c r="L31" i="1" s="1"/>
  <c r="J32" i="1"/>
  <c r="L32" i="1" s="1"/>
  <c r="J33" i="1"/>
  <c r="L33" i="1" s="1"/>
  <c r="J34" i="1"/>
  <c r="L34" i="1" s="1"/>
  <c r="J35" i="1"/>
  <c r="J36" i="1"/>
  <c r="J37" i="1"/>
  <c r="J38" i="1"/>
  <c r="L38" i="1" s="1"/>
  <c r="J39" i="1"/>
  <c r="L39" i="1" s="1"/>
  <c r="J40" i="1"/>
  <c r="L40" i="1" s="1"/>
  <c r="J41" i="1"/>
  <c r="L41" i="1" s="1"/>
  <c r="J42" i="1"/>
  <c r="L42" i="1" s="1"/>
  <c r="J43" i="1"/>
  <c r="J44" i="1"/>
  <c r="J45" i="1"/>
  <c r="J46" i="1"/>
  <c r="L46" i="1" s="1"/>
  <c r="J47" i="1"/>
  <c r="L47" i="1" s="1"/>
  <c r="J5" i="1"/>
  <c r="L5" i="1" s="1"/>
  <c r="K34" i="1" l="1"/>
  <c r="K23" i="1"/>
  <c r="K44" i="1"/>
  <c r="L44" i="1"/>
  <c r="K36" i="1"/>
  <c r="L36" i="1"/>
  <c r="K28" i="1"/>
  <c r="L28" i="1"/>
  <c r="K19" i="1"/>
  <c r="L19" i="1"/>
  <c r="K10" i="1"/>
  <c r="L10" i="1"/>
  <c r="K52" i="1"/>
  <c r="L52" i="1"/>
  <c r="K38" i="1"/>
  <c r="K24" i="1"/>
  <c r="K12" i="1"/>
  <c r="K54" i="1"/>
  <c r="L54" i="1"/>
  <c r="K47" i="1"/>
  <c r="K33" i="1"/>
  <c r="K22" i="1"/>
  <c r="K8" i="1"/>
  <c r="K46" i="1"/>
  <c r="K32" i="1"/>
  <c r="K18" i="1"/>
  <c r="K7" i="1"/>
  <c r="K56" i="1"/>
  <c r="L56" i="1"/>
  <c r="K42" i="1"/>
  <c r="K31" i="1"/>
  <c r="K17" i="1"/>
  <c r="K6" i="1"/>
  <c r="K35" i="1"/>
  <c r="L35" i="1"/>
  <c r="K53" i="1"/>
  <c r="L53" i="1"/>
  <c r="K49" i="1"/>
  <c r="L49" i="1"/>
  <c r="K58" i="1"/>
  <c r="L58" i="1"/>
  <c r="K41" i="1"/>
  <c r="K30" i="1"/>
  <c r="K16" i="1"/>
  <c r="K5" i="1"/>
  <c r="K43" i="1"/>
  <c r="L43" i="1"/>
  <c r="K40" i="1"/>
  <c r="K26" i="1"/>
  <c r="K15" i="1"/>
  <c r="K57" i="1"/>
  <c r="K27" i="1"/>
  <c r="L27" i="1"/>
  <c r="K21" i="1"/>
  <c r="L21" i="1"/>
  <c r="K50" i="1"/>
  <c r="L50" i="1"/>
  <c r="K45" i="1"/>
  <c r="L45" i="1"/>
  <c r="K37" i="1"/>
  <c r="L37" i="1"/>
  <c r="K29" i="1"/>
  <c r="L29" i="1"/>
  <c r="K20" i="1"/>
  <c r="L20" i="1"/>
  <c r="K11" i="1"/>
  <c r="L11" i="1"/>
  <c r="K51" i="1"/>
  <c r="L51" i="1"/>
  <c r="K13" i="1"/>
  <c r="L13" i="1"/>
  <c r="K39" i="1"/>
  <c r="K25" i="1"/>
  <c r="K14" i="1"/>
  <c r="K5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<sst xmlns="http://schemas.openxmlformats.org/spreadsheetml/2006/main" count="128" uniqueCount="41">
  <si>
    <t>EPI(EPIMASTIGOTA)</t>
  </si>
  <si>
    <t>WT1</t>
  </si>
  <si>
    <t>WT2</t>
  </si>
  <si>
    <t>WT3</t>
  </si>
  <si>
    <t>WT4</t>
  </si>
  <si>
    <t>WT5</t>
  </si>
  <si>
    <t>WT6</t>
  </si>
  <si>
    <t>KO1</t>
  </si>
  <si>
    <t>KO2</t>
  </si>
  <si>
    <t>KO3</t>
  </si>
  <si>
    <t>KO4</t>
  </si>
  <si>
    <t>KO5</t>
  </si>
  <si>
    <t>KO6</t>
  </si>
  <si>
    <t>STRESS</t>
  </si>
  <si>
    <t>SOBRE (SOBRENADANTE 24h)</t>
  </si>
  <si>
    <t>META (TRIPOMASTIGOTAS METACÍCLICOS PURIFICADOS)</t>
  </si>
  <si>
    <t>ADERIDOS(ADER. 24h)</t>
  </si>
  <si>
    <t>degradado (descartado)</t>
  </si>
  <si>
    <r>
      <t>VOLUME (</t>
    </r>
    <r>
      <rPr>
        <sz val="10"/>
        <color theme="1"/>
        <rFont val="Calibri"/>
        <family val="2"/>
      </rPr>
      <t>µL)</t>
    </r>
  </si>
  <si>
    <t>Nanodrop ng/uL</t>
  </si>
  <si>
    <t>Qubit ng/uL</t>
  </si>
  <si>
    <t>Qubit ng/mL</t>
  </si>
  <si>
    <t>&lt;20ng/mL</t>
  </si>
  <si>
    <t>QC Fiocruz</t>
  </si>
  <si>
    <t>Massa total (ug)</t>
  </si>
  <si>
    <t>Massa RNA total (ug)</t>
  </si>
  <si>
    <t>Razão Nanodrop/Qubit</t>
  </si>
  <si>
    <t>260/280</t>
  </si>
  <si>
    <t>260/230</t>
  </si>
  <si>
    <t>QC SP</t>
  </si>
  <si>
    <t>Amostras A-Paraddise RNA- T. cruzi - KO - DAC4 - RNA-Seq</t>
  </si>
  <si>
    <r>
      <t xml:space="preserve"> Qubit (ng/</t>
    </r>
    <r>
      <rPr>
        <sz val="10"/>
        <color theme="1"/>
        <rFont val="Calibri"/>
        <family val="2"/>
      </rPr>
      <t>µL)</t>
    </r>
  </si>
  <si>
    <t>RNA-Seq</t>
  </si>
  <si>
    <t>Lane</t>
  </si>
  <si>
    <t>uL RNA-Seq</t>
  </si>
  <si>
    <t>uL left</t>
  </si>
  <si>
    <t>Adicionei 40uL de esta amostra à amostra 53</t>
  </si>
  <si>
    <t>2x</t>
  </si>
  <si>
    <t>Diluição para Bioanalyzer *</t>
  </si>
  <si>
    <t xml:space="preserve">* </t>
  </si>
  <si>
    <t>Dilui apenas as amostras com concentração acima de 700 ng/ul de acordo com a quantificação do Qubit feita na Fiocruz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</si>
</sst>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0" xfId="0" applyFont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A25" zoomScale="110" zoomScaleNormal="110" workbookViewId="0">
      <selection activeCell="B16" sqref="B16:C20"/>
    </sheetView>
  </sheetViews>
  <sheetFormatPr defaultColWidth="8.42578125" defaultRowHeight="12.75" x14ac:dyDescent="0.2"/>
  <cols>
    <col min="1" max="1" width="33.28515625" style="1" customWidth="1"/>
    <col min="2" max="3" width="4.42578125" style="1" customWidth="1"/>
    <col min="4" max="4" width="8.42578125" style="1"/>
    <col min="5" max="5" width="7.5703125" style="1" customWidth="1"/>
    <col min="6" max="6" width="8.42578125" style="1"/>
    <col min="7" max="7" width="2.140625" style="1" customWidth="1"/>
    <col min="8" max="8" width="9" style="1" customWidth="1"/>
    <col min="9" max="14" width="8.42578125" style="1"/>
    <col min="15" max="15" width="7" style="1" customWidth="1"/>
    <col min="16" max="16" width="8" style="1" bestFit="1" customWidth="1"/>
    <col min="17" max="17" width="4.7109375" style="1" customWidth="1"/>
    <col min="18" max="18" width="37.28515625" style="1" bestFit="1" customWidth="1"/>
    <col min="19" max="16384" width="8.42578125" style="1"/>
  </cols>
  <sheetData>
    <row r="1" spans="1:19" x14ac:dyDescent="0.2">
      <c r="A1" s="15" t="s">
        <v>30</v>
      </c>
    </row>
    <row r="2" spans="1:19" x14ac:dyDescent="0.2">
      <c r="D2" s="17" t="s">
        <v>23</v>
      </c>
      <c r="E2" s="17"/>
      <c r="F2" s="17"/>
      <c r="G2" s="17"/>
      <c r="H2" s="18" t="s">
        <v>29</v>
      </c>
      <c r="I2" s="19"/>
      <c r="J2" s="19"/>
      <c r="K2" s="19"/>
      <c r="L2" s="19"/>
      <c r="M2" s="19"/>
      <c r="N2" s="19"/>
      <c r="O2" s="20"/>
      <c r="P2" s="17" t="s">
        <v>32</v>
      </c>
      <c r="Q2" s="17"/>
      <c r="R2" s="17"/>
      <c r="S2" s="17"/>
    </row>
    <row r="3" spans="1:19" ht="51" x14ac:dyDescent="0.2">
      <c r="A3" s="2"/>
      <c r="B3" s="3"/>
      <c r="C3" s="3"/>
      <c r="D3" s="16" t="s">
        <v>31</v>
      </c>
      <c r="E3" s="16" t="s">
        <v>18</v>
      </c>
      <c r="F3" s="3" t="s">
        <v>25</v>
      </c>
      <c r="G3" s="12"/>
      <c r="H3" s="11" t="s">
        <v>19</v>
      </c>
      <c r="I3" s="12" t="s">
        <v>21</v>
      </c>
      <c r="J3" s="12" t="s">
        <v>20</v>
      </c>
      <c r="K3" s="12" t="s">
        <v>24</v>
      </c>
      <c r="L3" s="12" t="s">
        <v>26</v>
      </c>
      <c r="M3" s="12" t="s">
        <v>27</v>
      </c>
      <c r="N3" s="3" t="s">
        <v>28</v>
      </c>
      <c r="O3" s="3" t="s">
        <v>38</v>
      </c>
      <c r="P3" s="2"/>
      <c r="Q3" s="2" t="s">
        <v>33</v>
      </c>
      <c r="R3" s="3" t="s">
        <v>34</v>
      </c>
      <c r="S3" s="2" t="s">
        <v>35</v>
      </c>
    </row>
    <row r="4" spans="1:19" x14ac:dyDescent="0.2">
      <c r="A4" s="22" t="s">
        <v>0</v>
      </c>
      <c r="B4" s="4">
        <v>1</v>
      </c>
      <c r="C4" s="5" t="s">
        <v>1</v>
      </c>
      <c r="D4" s="5">
        <v>1524</v>
      </c>
      <c r="E4" s="5">
        <v>50</v>
      </c>
      <c r="F4" s="5">
        <f>D4*E4/1000</f>
        <v>76.2</v>
      </c>
      <c r="G4" s="5"/>
      <c r="H4" s="5">
        <v>737.2</v>
      </c>
      <c r="I4" s="5">
        <v>338</v>
      </c>
      <c r="J4" s="5">
        <f>I4*200*10/1000</f>
        <v>676</v>
      </c>
      <c r="K4" s="6">
        <f>J4*47/1000</f>
        <v>31.771999999999998</v>
      </c>
      <c r="L4" s="7">
        <f>H4/J4</f>
        <v>1.0905325443786984</v>
      </c>
      <c r="M4" s="5">
        <v>2.14</v>
      </c>
      <c r="N4" s="5">
        <v>2.41</v>
      </c>
      <c r="O4" s="5" t="s">
        <v>37</v>
      </c>
      <c r="P4" s="5" t="s">
        <v>32</v>
      </c>
      <c r="Q4" s="5">
        <v>5</v>
      </c>
      <c r="R4" s="5">
        <v>40</v>
      </c>
      <c r="S4" s="5">
        <v>5</v>
      </c>
    </row>
    <row r="5" spans="1:19" x14ac:dyDescent="0.2">
      <c r="A5" s="22"/>
      <c r="B5" s="13">
        <f>B4+1</f>
        <v>2</v>
      </c>
      <c r="C5" s="10" t="s">
        <v>2</v>
      </c>
      <c r="D5" s="10">
        <v>618</v>
      </c>
      <c r="E5" s="10">
        <v>50</v>
      </c>
      <c r="F5" s="10">
        <f t="shared" ref="F5:F58" si="0">D5*E5/1000</f>
        <v>30.9</v>
      </c>
      <c r="G5" s="10"/>
      <c r="H5" s="10">
        <v>538.6</v>
      </c>
      <c r="I5" s="10">
        <v>385</v>
      </c>
      <c r="J5" s="10">
        <f>I5*200*8/1000</f>
        <v>616</v>
      </c>
      <c r="K5" s="9">
        <f t="shared" ref="K5:K58" si="1">J5*47/1000</f>
        <v>28.952000000000002</v>
      </c>
      <c r="L5" s="14">
        <f t="shared" ref="L5:L58" si="2">H5/J5</f>
        <v>0.87435064935064943</v>
      </c>
      <c r="M5" s="10">
        <v>2.17</v>
      </c>
      <c r="N5" s="10">
        <v>1.26</v>
      </c>
      <c r="O5" s="10">
        <v>0</v>
      </c>
      <c r="P5" s="2" t="s">
        <v>32</v>
      </c>
      <c r="Q5" s="2">
        <v>5</v>
      </c>
      <c r="R5" s="2">
        <v>40</v>
      </c>
      <c r="S5" s="2">
        <v>5</v>
      </c>
    </row>
    <row r="6" spans="1:19" x14ac:dyDescent="0.2">
      <c r="A6" s="22"/>
      <c r="B6" s="4">
        <f t="shared" ref="B6:B58" si="3">B5+1</f>
        <v>3</v>
      </c>
      <c r="C6" s="5" t="s">
        <v>3</v>
      </c>
      <c r="D6" s="5">
        <v>604</v>
      </c>
      <c r="E6" s="5">
        <v>50</v>
      </c>
      <c r="F6" s="5">
        <f t="shared" si="0"/>
        <v>30.2</v>
      </c>
      <c r="G6" s="5"/>
      <c r="H6" s="5">
        <v>514.6</v>
      </c>
      <c r="I6" s="5">
        <v>351</v>
      </c>
      <c r="J6" s="5">
        <f t="shared" ref="J6:J58" si="4">I6*200*8/1000</f>
        <v>561.6</v>
      </c>
      <c r="K6" s="6">
        <f t="shared" si="1"/>
        <v>26.395199999999999</v>
      </c>
      <c r="L6" s="7">
        <f t="shared" si="2"/>
        <v>0.91631054131054135</v>
      </c>
      <c r="M6" s="5">
        <v>2.14</v>
      </c>
      <c r="N6" s="5">
        <v>2.29</v>
      </c>
      <c r="O6" s="5">
        <v>0</v>
      </c>
      <c r="P6" s="5" t="s">
        <v>32</v>
      </c>
      <c r="Q6" s="5">
        <v>6</v>
      </c>
      <c r="R6" s="5">
        <v>40</v>
      </c>
      <c r="S6" s="5">
        <v>5</v>
      </c>
    </row>
    <row r="7" spans="1:19" x14ac:dyDescent="0.2">
      <c r="A7" s="22"/>
      <c r="B7" s="13">
        <f t="shared" si="3"/>
        <v>4</v>
      </c>
      <c r="C7" s="10" t="s">
        <v>4</v>
      </c>
      <c r="D7" s="10">
        <v>430</v>
      </c>
      <c r="E7" s="10">
        <v>50</v>
      </c>
      <c r="F7" s="10">
        <f t="shared" si="0"/>
        <v>21.5</v>
      </c>
      <c r="G7" s="10"/>
      <c r="H7" s="10">
        <v>378.4</v>
      </c>
      <c r="I7" s="10">
        <v>254</v>
      </c>
      <c r="J7" s="10">
        <f t="shared" si="4"/>
        <v>406.4</v>
      </c>
      <c r="K7" s="9">
        <f t="shared" si="1"/>
        <v>19.1008</v>
      </c>
      <c r="L7" s="14">
        <f t="shared" si="2"/>
        <v>0.93110236220472442</v>
      </c>
      <c r="M7" s="10">
        <v>2.15</v>
      </c>
      <c r="N7" s="10">
        <v>2.33</v>
      </c>
      <c r="O7" s="10">
        <v>0</v>
      </c>
      <c r="P7" s="2" t="s">
        <v>32</v>
      </c>
      <c r="Q7" s="2">
        <v>6</v>
      </c>
      <c r="R7" s="2">
        <v>40</v>
      </c>
      <c r="S7" s="2">
        <v>5</v>
      </c>
    </row>
    <row r="8" spans="1:19" x14ac:dyDescent="0.2">
      <c r="A8" s="22"/>
      <c r="B8" s="4">
        <f t="shared" si="3"/>
        <v>5</v>
      </c>
      <c r="C8" s="5" t="s">
        <v>5</v>
      </c>
      <c r="D8" s="5">
        <v>496</v>
      </c>
      <c r="E8" s="5">
        <v>50</v>
      </c>
      <c r="F8" s="5">
        <f t="shared" si="0"/>
        <v>24.8</v>
      </c>
      <c r="G8" s="5"/>
      <c r="H8" s="5">
        <v>483.6</v>
      </c>
      <c r="I8" s="5">
        <v>320</v>
      </c>
      <c r="J8" s="5">
        <f t="shared" si="4"/>
        <v>512</v>
      </c>
      <c r="K8" s="6">
        <f t="shared" si="1"/>
        <v>24.064</v>
      </c>
      <c r="L8" s="7">
        <f t="shared" si="2"/>
        <v>0.94453125000000004</v>
      </c>
      <c r="M8" s="5">
        <v>2.15</v>
      </c>
      <c r="N8" s="5">
        <v>2.13</v>
      </c>
      <c r="O8" s="5">
        <v>0</v>
      </c>
      <c r="P8" s="5"/>
      <c r="Q8" s="5"/>
      <c r="R8" s="5">
        <v>0</v>
      </c>
      <c r="S8" s="5">
        <v>45</v>
      </c>
    </row>
    <row r="9" spans="1:19" x14ac:dyDescent="0.2">
      <c r="A9" s="22"/>
      <c r="B9" s="13">
        <f t="shared" si="3"/>
        <v>6</v>
      </c>
      <c r="C9" s="10" t="s">
        <v>6</v>
      </c>
      <c r="D9" s="10">
        <v>400</v>
      </c>
      <c r="E9" s="10">
        <v>50</v>
      </c>
      <c r="F9" s="10">
        <f t="shared" si="0"/>
        <v>20</v>
      </c>
      <c r="G9" s="10"/>
      <c r="H9" s="10">
        <v>324</v>
      </c>
      <c r="I9" s="10">
        <v>185</v>
      </c>
      <c r="J9" s="10">
        <f t="shared" si="4"/>
        <v>296</v>
      </c>
      <c r="K9" s="9">
        <f t="shared" si="1"/>
        <v>13.912000000000001</v>
      </c>
      <c r="L9" s="14">
        <f t="shared" si="2"/>
        <v>1.0945945945945945</v>
      </c>
      <c r="M9" s="10">
        <v>2.15</v>
      </c>
      <c r="N9" s="10">
        <v>1.42</v>
      </c>
      <c r="O9" s="10">
        <v>0</v>
      </c>
      <c r="P9" s="2"/>
      <c r="Q9" s="2"/>
      <c r="R9" s="2">
        <v>0</v>
      </c>
      <c r="S9" s="2">
        <v>45</v>
      </c>
    </row>
    <row r="10" spans="1:19" x14ac:dyDescent="0.2">
      <c r="A10" s="22"/>
      <c r="B10" s="4">
        <f t="shared" si="3"/>
        <v>7</v>
      </c>
      <c r="C10" s="5" t="s">
        <v>7</v>
      </c>
      <c r="D10" s="5">
        <v>382</v>
      </c>
      <c r="E10" s="5">
        <v>50</v>
      </c>
      <c r="F10" s="5">
        <f t="shared" si="0"/>
        <v>19.100000000000001</v>
      </c>
      <c r="G10" s="5"/>
      <c r="H10" s="5">
        <v>366.9</v>
      </c>
      <c r="I10" s="5">
        <v>240</v>
      </c>
      <c r="J10" s="5">
        <f t="shared" si="4"/>
        <v>384</v>
      </c>
      <c r="K10" s="6">
        <f t="shared" si="1"/>
        <v>18.047999999999998</v>
      </c>
      <c r="L10" s="7">
        <f t="shared" si="2"/>
        <v>0.95546874999999998</v>
      </c>
      <c r="M10" s="5">
        <v>2.15</v>
      </c>
      <c r="N10" s="5">
        <v>2.16</v>
      </c>
      <c r="O10" s="5">
        <v>0</v>
      </c>
      <c r="P10" s="5" t="s">
        <v>32</v>
      </c>
      <c r="Q10" s="5">
        <v>5</v>
      </c>
      <c r="R10" s="5">
        <v>40</v>
      </c>
      <c r="S10" s="5">
        <v>5</v>
      </c>
    </row>
    <row r="11" spans="1:19" x14ac:dyDescent="0.2">
      <c r="A11" s="22"/>
      <c r="B11" s="13">
        <f t="shared" si="3"/>
        <v>8</v>
      </c>
      <c r="C11" s="10" t="s">
        <v>8</v>
      </c>
      <c r="D11" s="10">
        <v>412</v>
      </c>
      <c r="E11" s="10">
        <v>50</v>
      </c>
      <c r="F11" s="10">
        <f t="shared" si="0"/>
        <v>20.6</v>
      </c>
      <c r="G11" s="10"/>
      <c r="H11" s="10">
        <v>387.3</v>
      </c>
      <c r="I11" s="10">
        <v>244</v>
      </c>
      <c r="J11" s="10">
        <f t="shared" si="4"/>
        <v>390.4</v>
      </c>
      <c r="K11" s="9">
        <f t="shared" si="1"/>
        <v>18.348800000000001</v>
      </c>
      <c r="L11" s="14">
        <f t="shared" si="2"/>
        <v>0.99205942622950827</v>
      </c>
      <c r="M11" s="10">
        <v>2.14</v>
      </c>
      <c r="N11" s="10">
        <v>2.19</v>
      </c>
      <c r="O11" s="10">
        <v>0</v>
      </c>
      <c r="P11" s="2" t="s">
        <v>32</v>
      </c>
      <c r="Q11" s="2">
        <v>5</v>
      </c>
      <c r="R11" s="2">
        <v>40</v>
      </c>
      <c r="S11" s="2">
        <v>5</v>
      </c>
    </row>
    <row r="12" spans="1:19" x14ac:dyDescent="0.2">
      <c r="A12" s="22"/>
      <c r="B12" s="4">
        <f t="shared" si="3"/>
        <v>9</v>
      </c>
      <c r="C12" s="5" t="s">
        <v>9</v>
      </c>
      <c r="D12" s="5">
        <v>484</v>
      </c>
      <c r="E12" s="5">
        <v>50</v>
      </c>
      <c r="F12" s="5">
        <f t="shared" si="0"/>
        <v>24.2</v>
      </c>
      <c r="G12" s="5"/>
      <c r="H12" s="5">
        <v>405.1</v>
      </c>
      <c r="I12" s="5">
        <v>280</v>
      </c>
      <c r="J12" s="5">
        <f t="shared" si="4"/>
        <v>448</v>
      </c>
      <c r="K12" s="6">
        <f t="shared" si="1"/>
        <v>21.056000000000001</v>
      </c>
      <c r="L12" s="7">
        <f t="shared" si="2"/>
        <v>0.90424107142857146</v>
      </c>
      <c r="M12" s="5">
        <v>2.15</v>
      </c>
      <c r="N12" s="5">
        <v>1.69</v>
      </c>
      <c r="O12" s="5">
        <v>0</v>
      </c>
      <c r="P12" s="5" t="s">
        <v>32</v>
      </c>
      <c r="Q12" s="5">
        <v>6</v>
      </c>
      <c r="R12" s="5">
        <v>40</v>
      </c>
      <c r="S12" s="5">
        <v>5</v>
      </c>
    </row>
    <row r="13" spans="1:19" x14ac:dyDescent="0.2">
      <c r="A13" s="22"/>
      <c r="B13" s="13">
        <f t="shared" si="3"/>
        <v>10</v>
      </c>
      <c r="C13" s="10" t="s">
        <v>10</v>
      </c>
      <c r="D13" s="10">
        <v>780</v>
      </c>
      <c r="E13" s="10">
        <v>50</v>
      </c>
      <c r="F13" s="10">
        <f t="shared" si="0"/>
        <v>39</v>
      </c>
      <c r="G13" s="10"/>
      <c r="H13" s="10">
        <v>795.9</v>
      </c>
      <c r="I13" s="10">
        <v>530</v>
      </c>
      <c r="J13" s="10">
        <f t="shared" si="4"/>
        <v>848</v>
      </c>
      <c r="K13" s="9">
        <f t="shared" si="1"/>
        <v>39.856000000000002</v>
      </c>
      <c r="L13" s="14">
        <f t="shared" si="2"/>
        <v>0.93856132075471699</v>
      </c>
      <c r="M13" s="10">
        <v>2.17</v>
      </c>
      <c r="N13" s="10">
        <v>2.4700000000000002</v>
      </c>
      <c r="O13" s="10" t="s">
        <v>37</v>
      </c>
      <c r="P13" s="2" t="s">
        <v>32</v>
      </c>
      <c r="Q13" s="2">
        <v>6</v>
      </c>
      <c r="R13" s="2">
        <v>40</v>
      </c>
      <c r="S13" s="2">
        <v>5</v>
      </c>
    </row>
    <row r="14" spans="1:19" x14ac:dyDescent="0.2">
      <c r="A14" s="22"/>
      <c r="B14" s="4">
        <f t="shared" si="3"/>
        <v>11</v>
      </c>
      <c r="C14" s="5" t="s">
        <v>11</v>
      </c>
      <c r="D14" s="5">
        <v>806</v>
      </c>
      <c r="E14" s="5">
        <v>50</v>
      </c>
      <c r="F14" s="5">
        <f t="shared" si="0"/>
        <v>40.299999999999997</v>
      </c>
      <c r="G14" s="5"/>
      <c r="H14" s="5">
        <v>770</v>
      </c>
      <c r="I14" s="5">
        <v>480</v>
      </c>
      <c r="J14" s="5">
        <f t="shared" si="4"/>
        <v>768</v>
      </c>
      <c r="K14" s="6">
        <f t="shared" si="1"/>
        <v>36.095999999999997</v>
      </c>
      <c r="L14" s="7">
        <f t="shared" si="2"/>
        <v>1.0026041666666667</v>
      </c>
      <c r="M14" s="5">
        <v>2.16</v>
      </c>
      <c r="N14" s="5">
        <v>2.31</v>
      </c>
      <c r="O14" s="5" t="s">
        <v>37</v>
      </c>
      <c r="P14" s="5"/>
      <c r="Q14" s="5"/>
      <c r="R14" s="5">
        <v>0</v>
      </c>
      <c r="S14" s="5">
        <v>45</v>
      </c>
    </row>
    <row r="15" spans="1:19" x14ac:dyDescent="0.2">
      <c r="A15" s="22"/>
      <c r="B15" s="13">
        <f t="shared" si="3"/>
        <v>12</v>
      </c>
      <c r="C15" s="10" t="s">
        <v>12</v>
      </c>
      <c r="D15" s="10">
        <v>666</v>
      </c>
      <c r="E15" s="10">
        <v>50</v>
      </c>
      <c r="F15" s="10">
        <f t="shared" si="0"/>
        <v>33.299999999999997</v>
      </c>
      <c r="G15" s="10"/>
      <c r="H15" s="10">
        <v>674.4</v>
      </c>
      <c r="I15" s="10">
        <v>406</v>
      </c>
      <c r="J15" s="10">
        <f t="shared" si="4"/>
        <v>649.6</v>
      </c>
      <c r="K15" s="9">
        <f t="shared" si="1"/>
        <v>30.531200000000002</v>
      </c>
      <c r="L15" s="14">
        <f t="shared" si="2"/>
        <v>1.0381773399014778</v>
      </c>
      <c r="M15" s="10">
        <v>2.14</v>
      </c>
      <c r="N15" s="10">
        <v>1.93</v>
      </c>
      <c r="O15" s="10">
        <v>0</v>
      </c>
      <c r="P15" s="2"/>
      <c r="Q15" s="2"/>
      <c r="R15" s="2">
        <v>0</v>
      </c>
      <c r="S15" s="2">
        <v>45</v>
      </c>
    </row>
    <row r="16" spans="1:19" x14ac:dyDescent="0.2">
      <c r="A16" s="21" t="s">
        <v>13</v>
      </c>
      <c r="B16" s="4">
        <f t="shared" si="3"/>
        <v>13</v>
      </c>
      <c r="C16" s="5" t="s">
        <v>1</v>
      </c>
      <c r="D16" s="5">
        <v>362</v>
      </c>
      <c r="E16" s="5">
        <v>50</v>
      </c>
      <c r="F16" s="5">
        <f t="shared" si="0"/>
        <v>18.100000000000001</v>
      </c>
      <c r="G16" s="5"/>
      <c r="H16" s="5">
        <v>452.3</v>
      </c>
      <c r="I16" s="5">
        <v>282</v>
      </c>
      <c r="J16" s="5">
        <f t="shared" si="4"/>
        <v>451.2</v>
      </c>
      <c r="K16" s="6">
        <f t="shared" si="1"/>
        <v>21.206399999999999</v>
      </c>
      <c r="L16" s="7">
        <f t="shared" si="2"/>
        <v>1.0024379432624113</v>
      </c>
      <c r="M16" s="5">
        <v>2.14</v>
      </c>
      <c r="N16" s="5">
        <v>2.38</v>
      </c>
      <c r="O16" s="5">
        <v>0</v>
      </c>
      <c r="P16" s="5" t="s">
        <v>32</v>
      </c>
      <c r="Q16" s="5">
        <v>5</v>
      </c>
      <c r="R16" s="5">
        <v>40</v>
      </c>
      <c r="S16" s="5">
        <v>5</v>
      </c>
    </row>
    <row r="17" spans="1:19" x14ac:dyDescent="0.2">
      <c r="A17" s="21"/>
      <c r="B17" s="13">
        <f t="shared" si="3"/>
        <v>14</v>
      </c>
      <c r="C17" s="10" t="s">
        <v>2</v>
      </c>
      <c r="D17" s="10">
        <v>628</v>
      </c>
      <c r="E17" s="10">
        <v>50</v>
      </c>
      <c r="F17" s="10">
        <f t="shared" si="0"/>
        <v>31.4</v>
      </c>
      <c r="G17" s="10"/>
      <c r="H17" s="10">
        <v>554.79999999999995</v>
      </c>
      <c r="I17" s="10">
        <v>390</v>
      </c>
      <c r="J17" s="10">
        <f t="shared" si="4"/>
        <v>624</v>
      </c>
      <c r="K17" s="9">
        <f t="shared" si="1"/>
        <v>29.327999999999999</v>
      </c>
      <c r="L17" s="14">
        <f t="shared" si="2"/>
        <v>0.88910256410256405</v>
      </c>
      <c r="M17" s="10">
        <v>2.19</v>
      </c>
      <c r="N17" s="10">
        <v>2.37</v>
      </c>
      <c r="O17" s="10">
        <v>0</v>
      </c>
      <c r="P17" s="2" t="s">
        <v>32</v>
      </c>
      <c r="Q17" s="2">
        <v>5</v>
      </c>
      <c r="R17" s="2">
        <v>40</v>
      </c>
      <c r="S17" s="2">
        <v>5</v>
      </c>
    </row>
    <row r="18" spans="1:19" x14ac:dyDescent="0.2">
      <c r="A18" s="21"/>
      <c r="B18" s="4">
        <f t="shared" si="3"/>
        <v>15</v>
      </c>
      <c r="C18" s="5" t="s">
        <v>3</v>
      </c>
      <c r="D18" s="5">
        <v>624</v>
      </c>
      <c r="E18" s="5">
        <v>50</v>
      </c>
      <c r="F18" s="5">
        <f t="shared" si="0"/>
        <v>31.2</v>
      </c>
      <c r="G18" s="5"/>
      <c r="H18" s="5">
        <v>576.79999999999995</v>
      </c>
      <c r="I18" s="5">
        <v>387</v>
      </c>
      <c r="J18" s="5">
        <f t="shared" si="4"/>
        <v>619.20000000000005</v>
      </c>
      <c r="K18" s="6">
        <f t="shared" si="1"/>
        <v>29.102400000000003</v>
      </c>
      <c r="L18" s="7">
        <f t="shared" si="2"/>
        <v>0.93152454780361738</v>
      </c>
      <c r="M18" s="5">
        <v>2.14</v>
      </c>
      <c r="N18" s="5">
        <v>2.36</v>
      </c>
      <c r="O18" s="5">
        <v>0</v>
      </c>
      <c r="P18" s="5" t="s">
        <v>32</v>
      </c>
      <c r="Q18" s="5">
        <v>6</v>
      </c>
      <c r="R18" s="5">
        <v>40</v>
      </c>
      <c r="S18" s="5">
        <v>5</v>
      </c>
    </row>
    <row r="19" spans="1:19" x14ac:dyDescent="0.2">
      <c r="A19" s="21"/>
      <c r="B19" s="13">
        <f t="shared" si="3"/>
        <v>16</v>
      </c>
      <c r="C19" s="10" t="s">
        <v>4</v>
      </c>
      <c r="D19" s="10">
        <v>262</v>
      </c>
      <c r="E19" s="10">
        <v>50</v>
      </c>
      <c r="F19" s="10">
        <f t="shared" si="0"/>
        <v>13.1</v>
      </c>
      <c r="G19" s="10"/>
      <c r="H19" s="10">
        <v>265</v>
      </c>
      <c r="I19" s="10">
        <v>172</v>
      </c>
      <c r="J19" s="10">
        <f t="shared" si="4"/>
        <v>275.2</v>
      </c>
      <c r="K19" s="9">
        <f t="shared" si="1"/>
        <v>12.9344</v>
      </c>
      <c r="L19" s="14">
        <f t="shared" si="2"/>
        <v>0.9629360465116279</v>
      </c>
      <c r="M19" s="10">
        <v>2.0699999999999998</v>
      </c>
      <c r="N19" s="10">
        <v>1.27</v>
      </c>
      <c r="O19" s="10">
        <v>0</v>
      </c>
      <c r="P19" s="2" t="s">
        <v>32</v>
      </c>
      <c r="Q19" s="2">
        <v>6</v>
      </c>
      <c r="R19" s="2">
        <v>40</v>
      </c>
      <c r="S19" s="2">
        <v>5</v>
      </c>
    </row>
    <row r="20" spans="1:19" x14ac:dyDescent="0.2">
      <c r="A20" s="21"/>
      <c r="B20" s="4">
        <f t="shared" si="3"/>
        <v>17</v>
      </c>
      <c r="C20" s="5" t="s">
        <v>5</v>
      </c>
      <c r="D20" s="5">
        <v>458</v>
      </c>
      <c r="E20" s="5">
        <v>50</v>
      </c>
      <c r="F20" s="5">
        <f t="shared" si="0"/>
        <v>22.9</v>
      </c>
      <c r="G20" s="5"/>
      <c r="H20" s="5">
        <v>429.6</v>
      </c>
      <c r="I20" s="5">
        <v>294</v>
      </c>
      <c r="J20" s="5">
        <f t="shared" si="4"/>
        <v>470.4</v>
      </c>
      <c r="K20" s="6">
        <f t="shared" si="1"/>
        <v>22.108799999999999</v>
      </c>
      <c r="L20" s="7">
        <f t="shared" si="2"/>
        <v>0.91326530612244905</v>
      </c>
      <c r="M20" s="5">
        <v>2.14</v>
      </c>
      <c r="N20" s="5">
        <v>1.53</v>
      </c>
      <c r="O20" s="5">
        <v>0</v>
      </c>
      <c r="P20" s="5"/>
      <c r="Q20" s="5"/>
      <c r="R20" s="5">
        <v>0</v>
      </c>
      <c r="S20" s="5">
        <v>45</v>
      </c>
    </row>
    <row r="21" spans="1:19" x14ac:dyDescent="0.2">
      <c r="A21" s="21"/>
      <c r="B21" s="13">
        <f t="shared" si="3"/>
        <v>18</v>
      </c>
      <c r="C21" s="10" t="s">
        <v>6</v>
      </c>
      <c r="D21" s="10">
        <v>834</v>
      </c>
      <c r="E21" s="10">
        <v>50</v>
      </c>
      <c r="F21" s="10">
        <f t="shared" si="0"/>
        <v>41.7</v>
      </c>
      <c r="G21" s="10"/>
      <c r="H21" s="10">
        <v>824.4</v>
      </c>
      <c r="I21" s="10">
        <v>540</v>
      </c>
      <c r="J21" s="10">
        <f t="shared" si="4"/>
        <v>864</v>
      </c>
      <c r="K21" s="9">
        <f t="shared" si="1"/>
        <v>40.607999999999997</v>
      </c>
      <c r="L21" s="14">
        <f t="shared" si="2"/>
        <v>0.95416666666666661</v>
      </c>
      <c r="M21" s="10">
        <v>2.15</v>
      </c>
      <c r="N21" s="10">
        <v>2</v>
      </c>
      <c r="O21" s="10" t="s">
        <v>37</v>
      </c>
      <c r="P21" s="2"/>
      <c r="Q21" s="2"/>
      <c r="R21" s="2">
        <v>0</v>
      </c>
      <c r="S21" s="2">
        <v>45</v>
      </c>
    </row>
    <row r="22" spans="1:19" x14ac:dyDescent="0.2">
      <c r="A22" s="21"/>
      <c r="B22" s="4">
        <f t="shared" si="3"/>
        <v>19</v>
      </c>
      <c r="C22" s="5" t="s">
        <v>7</v>
      </c>
      <c r="D22" s="5">
        <v>990</v>
      </c>
      <c r="E22" s="5">
        <v>50</v>
      </c>
      <c r="F22" s="5">
        <f t="shared" si="0"/>
        <v>49.5</v>
      </c>
      <c r="G22" s="5"/>
      <c r="H22" s="5">
        <v>906.6</v>
      </c>
      <c r="I22" s="5">
        <v>520</v>
      </c>
      <c r="J22" s="5">
        <f t="shared" si="4"/>
        <v>832</v>
      </c>
      <c r="K22" s="6">
        <f t="shared" si="1"/>
        <v>39.103999999999999</v>
      </c>
      <c r="L22" s="7">
        <f t="shared" si="2"/>
        <v>1.0896634615384615</v>
      </c>
      <c r="M22" s="5">
        <v>2.13</v>
      </c>
      <c r="N22" s="5">
        <v>2.37</v>
      </c>
      <c r="O22" s="5" t="s">
        <v>37</v>
      </c>
      <c r="P22" s="5" t="s">
        <v>32</v>
      </c>
      <c r="Q22" s="5">
        <v>5</v>
      </c>
      <c r="R22" s="5">
        <v>40</v>
      </c>
      <c r="S22" s="5">
        <v>5</v>
      </c>
    </row>
    <row r="23" spans="1:19" x14ac:dyDescent="0.2">
      <c r="A23" s="21"/>
      <c r="B23" s="13">
        <f t="shared" si="3"/>
        <v>20</v>
      </c>
      <c r="C23" s="10" t="s">
        <v>8</v>
      </c>
      <c r="D23" s="10">
        <v>256</v>
      </c>
      <c r="E23" s="10">
        <v>50</v>
      </c>
      <c r="F23" s="10">
        <f t="shared" si="0"/>
        <v>12.8</v>
      </c>
      <c r="G23" s="10"/>
      <c r="H23" s="10">
        <v>391.2</v>
      </c>
      <c r="I23" s="10">
        <v>236</v>
      </c>
      <c r="J23" s="10">
        <f t="shared" si="4"/>
        <v>377.6</v>
      </c>
      <c r="K23" s="9">
        <f t="shared" si="1"/>
        <v>17.747199999999999</v>
      </c>
      <c r="L23" s="14">
        <f t="shared" si="2"/>
        <v>1.0360169491525424</v>
      </c>
      <c r="M23" s="10">
        <v>2.14</v>
      </c>
      <c r="N23" s="10">
        <v>2.31</v>
      </c>
      <c r="O23" s="10">
        <v>0</v>
      </c>
      <c r="P23" s="2" t="s">
        <v>32</v>
      </c>
      <c r="Q23" s="2">
        <v>5</v>
      </c>
      <c r="R23" s="2">
        <v>40</v>
      </c>
      <c r="S23" s="2">
        <v>5</v>
      </c>
    </row>
    <row r="24" spans="1:19" x14ac:dyDescent="0.2">
      <c r="A24" s="21"/>
      <c r="B24" s="4">
        <f t="shared" si="3"/>
        <v>21</v>
      </c>
      <c r="C24" s="5" t="s">
        <v>9</v>
      </c>
      <c r="D24" s="5">
        <v>666</v>
      </c>
      <c r="E24" s="5">
        <v>50</v>
      </c>
      <c r="F24" s="5">
        <f t="shared" si="0"/>
        <v>33.299999999999997</v>
      </c>
      <c r="G24" s="5"/>
      <c r="H24" s="5">
        <v>613.9</v>
      </c>
      <c r="I24" s="5">
        <v>170</v>
      </c>
      <c r="J24" s="5">
        <f>I24*200*8*2/1000</f>
        <v>544</v>
      </c>
      <c r="K24" s="6">
        <f t="shared" si="1"/>
        <v>25.568000000000001</v>
      </c>
      <c r="L24" s="7">
        <f t="shared" si="2"/>
        <v>1.1284926470588235</v>
      </c>
      <c r="M24" s="5">
        <v>2.13</v>
      </c>
      <c r="N24" s="5">
        <v>2.31</v>
      </c>
      <c r="O24" s="5">
        <v>0</v>
      </c>
      <c r="P24" s="5" t="s">
        <v>32</v>
      </c>
      <c r="Q24" s="5">
        <v>6</v>
      </c>
      <c r="R24" s="5">
        <v>40</v>
      </c>
      <c r="S24" s="5">
        <v>5</v>
      </c>
    </row>
    <row r="25" spans="1:19" x14ac:dyDescent="0.2">
      <c r="A25" s="21"/>
      <c r="B25" s="13">
        <f t="shared" si="3"/>
        <v>22</v>
      </c>
      <c r="C25" s="10" t="s">
        <v>10</v>
      </c>
      <c r="D25" s="10">
        <v>824</v>
      </c>
      <c r="E25" s="10">
        <v>50</v>
      </c>
      <c r="F25" s="10">
        <f t="shared" si="0"/>
        <v>41.2</v>
      </c>
      <c r="G25" s="10"/>
      <c r="H25" s="10">
        <v>680.5</v>
      </c>
      <c r="I25" s="10">
        <v>446</v>
      </c>
      <c r="J25" s="10">
        <f t="shared" si="4"/>
        <v>713.6</v>
      </c>
      <c r="K25" s="9">
        <f t="shared" si="1"/>
        <v>33.539200000000001</v>
      </c>
      <c r="L25" s="14">
        <f t="shared" si="2"/>
        <v>0.95361547085201792</v>
      </c>
      <c r="M25" s="10">
        <v>2.14</v>
      </c>
      <c r="N25" s="10">
        <v>2.39</v>
      </c>
      <c r="O25" s="10" t="s">
        <v>37</v>
      </c>
      <c r="P25" s="2" t="s">
        <v>32</v>
      </c>
      <c r="Q25" s="2">
        <v>6</v>
      </c>
      <c r="R25" s="2">
        <v>40</v>
      </c>
      <c r="S25" s="2">
        <v>5</v>
      </c>
    </row>
    <row r="26" spans="1:19" x14ac:dyDescent="0.2">
      <c r="A26" s="21"/>
      <c r="B26" s="4">
        <f t="shared" si="3"/>
        <v>23</v>
      </c>
      <c r="C26" s="5" t="s">
        <v>11</v>
      </c>
      <c r="D26" s="5">
        <v>788</v>
      </c>
      <c r="E26" s="5">
        <v>50</v>
      </c>
      <c r="F26" s="5">
        <f t="shared" si="0"/>
        <v>39.4</v>
      </c>
      <c r="G26" s="5"/>
      <c r="H26" s="5">
        <v>686.3</v>
      </c>
      <c r="I26" s="5">
        <v>450</v>
      </c>
      <c r="J26" s="5">
        <f t="shared" si="4"/>
        <v>720</v>
      </c>
      <c r="K26" s="6">
        <f t="shared" si="1"/>
        <v>33.840000000000003</v>
      </c>
      <c r="L26" s="7">
        <f t="shared" si="2"/>
        <v>0.95319444444444434</v>
      </c>
      <c r="M26" s="5">
        <v>2.14</v>
      </c>
      <c r="N26" s="5">
        <v>2.33</v>
      </c>
      <c r="O26" s="5" t="s">
        <v>37</v>
      </c>
      <c r="P26" s="5"/>
      <c r="Q26" s="5"/>
      <c r="R26" s="5">
        <v>0</v>
      </c>
      <c r="S26" s="5">
        <v>45</v>
      </c>
    </row>
    <row r="27" spans="1:19" x14ac:dyDescent="0.2">
      <c r="A27" s="21"/>
      <c r="B27" s="13">
        <f t="shared" si="3"/>
        <v>24</v>
      </c>
      <c r="C27" s="10" t="s">
        <v>12</v>
      </c>
      <c r="D27" s="10">
        <v>672</v>
      </c>
      <c r="E27" s="10">
        <v>50</v>
      </c>
      <c r="F27" s="10">
        <f t="shared" si="0"/>
        <v>33.6</v>
      </c>
      <c r="G27" s="10"/>
      <c r="H27" s="10">
        <v>520.70000000000005</v>
      </c>
      <c r="I27" s="10">
        <v>405</v>
      </c>
      <c r="J27" s="10">
        <f t="shared" si="4"/>
        <v>648</v>
      </c>
      <c r="K27" s="9">
        <f t="shared" si="1"/>
        <v>30.456</v>
      </c>
      <c r="L27" s="14">
        <f t="shared" si="2"/>
        <v>0.80354938271604948</v>
      </c>
      <c r="M27" s="10">
        <v>2.19</v>
      </c>
      <c r="N27" s="10">
        <v>0.81</v>
      </c>
      <c r="O27" s="10">
        <v>0</v>
      </c>
      <c r="P27" s="2"/>
      <c r="Q27" s="2"/>
      <c r="R27" s="2">
        <v>0</v>
      </c>
      <c r="S27" s="2">
        <v>45</v>
      </c>
    </row>
    <row r="28" spans="1:19" x14ac:dyDescent="0.2">
      <c r="A28" s="21" t="s">
        <v>16</v>
      </c>
      <c r="B28" s="4">
        <f t="shared" si="3"/>
        <v>25</v>
      </c>
      <c r="C28" s="5" t="s">
        <v>1</v>
      </c>
      <c r="D28" s="5">
        <v>216</v>
      </c>
      <c r="E28" s="5">
        <v>50</v>
      </c>
      <c r="F28" s="5">
        <f t="shared" si="0"/>
        <v>10.8</v>
      </c>
      <c r="G28" s="5"/>
      <c r="H28" s="5">
        <v>199.3</v>
      </c>
      <c r="I28" s="5">
        <v>151</v>
      </c>
      <c r="J28" s="5">
        <f t="shared" si="4"/>
        <v>241.6</v>
      </c>
      <c r="K28" s="6">
        <f t="shared" si="1"/>
        <v>11.355199999999998</v>
      </c>
      <c r="L28" s="7">
        <f t="shared" si="2"/>
        <v>0.82491721854304645</v>
      </c>
      <c r="M28" s="5">
        <v>2.1</v>
      </c>
      <c r="N28" s="5">
        <v>2.37</v>
      </c>
      <c r="O28" s="5">
        <v>0</v>
      </c>
      <c r="P28" s="5" t="s">
        <v>32</v>
      </c>
      <c r="Q28" s="5">
        <v>5</v>
      </c>
      <c r="R28" s="5">
        <v>40</v>
      </c>
      <c r="S28" s="5">
        <v>5</v>
      </c>
    </row>
    <row r="29" spans="1:19" x14ac:dyDescent="0.2">
      <c r="A29" s="21"/>
      <c r="B29" s="13">
        <f t="shared" si="3"/>
        <v>26</v>
      </c>
      <c r="C29" s="10" t="s">
        <v>2</v>
      </c>
      <c r="D29" s="10">
        <v>181.4</v>
      </c>
      <c r="E29" s="10">
        <v>50</v>
      </c>
      <c r="F29" s="10">
        <f t="shared" si="0"/>
        <v>9.07</v>
      </c>
      <c r="G29" s="10"/>
      <c r="H29" s="10">
        <v>151.30000000000001</v>
      </c>
      <c r="I29" s="10">
        <v>103</v>
      </c>
      <c r="J29" s="10">
        <f t="shared" si="4"/>
        <v>164.8</v>
      </c>
      <c r="K29" s="9">
        <f t="shared" si="1"/>
        <v>7.7456000000000005</v>
      </c>
      <c r="L29" s="14">
        <f t="shared" si="2"/>
        <v>0.91808252427184467</v>
      </c>
      <c r="M29" s="10">
        <v>2.1</v>
      </c>
      <c r="N29" s="10">
        <v>2.1800000000000002</v>
      </c>
      <c r="O29" s="10">
        <v>0</v>
      </c>
      <c r="P29" s="2" t="s">
        <v>32</v>
      </c>
      <c r="Q29" s="2">
        <v>5</v>
      </c>
      <c r="R29" s="2">
        <v>40</v>
      </c>
      <c r="S29" s="2">
        <v>5</v>
      </c>
    </row>
    <row r="30" spans="1:19" x14ac:dyDescent="0.2">
      <c r="A30" s="21"/>
      <c r="B30" s="4">
        <f t="shared" si="3"/>
        <v>27</v>
      </c>
      <c r="C30" s="5" t="s">
        <v>3</v>
      </c>
      <c r="D30" s="5">
        <v>254</v>
      </c>
      <c r="E30" s="5">
        <v>50</v>
      </c>
      <c r="F30" s="5">
        <f t="shared" si="0"/>
        <v>12.7</v>
      </c>
      <c r="G30" s="5"/>
      <c r="H30" s="5">
        <v>177.4</v>
      </c>
      <c r="I30" s="5">
        <v>131</v>
      </c>
      <c r="J30" s="5">
        <f t="shared" si="4"/>
        <v>209.6</v>
      </c>
      <c r="K30" s="6">
        <f t="shared" si="1"/>
        <v>9.8511999999999986</v>
      </c>
      <c r="L30" s="7">
        <f t="shared" si="2"/>
        <v>0.84637404580152675</v>
      </c>
      <c r="M30" s="5">
        <v>2.0699999999999998</v>
      </c>
      <c r="N30" s="5">
        <v>2.17</v>
      </c>
      <c r="O30" s="5">
        <v>0</v>
      </c>
      <c r="P30" s="5" t="s">
        <v>32</v>
      </c>
      <c r="Q30" s="5">
        <v>6</v>
      </c>
      <c r="R30" s="5">
        <v>40</v>
      </c>
      <c r="S30" s="5">
        <v>5</v>
      </c>
    </row>
    <row r="31" spans="1:19" x14ac:dyDescent="0.2">
      <c r="A31" s="21"/>
      <c r="B31" s="13">
        <f t="shared" si="3"/>
        <v>28</v>
      </c>
      <c r="C31" s="10" t="s">
        <v>4</v>
      </c>
      <c r="D31" s="10">
        <v>248</v>
      </c>
      <c r="E31" s="10">
        <v>50</v>
      </c>
      <c r="F31" s="10">
        <f t="shared" si="0"/>
        <v>12.4</v>
      </c>
      <c r="G31" s="10"/>
      <c r="H31" s="10">
        <v>228.7</v>
      </c>
      <c r="I31" s="10">
        <v>187</v>
      </c>
      <c r="J31" s="10">
        <f t="shared" si="4"/>
        <v>299.2</v>
      </c>
      <c r="K31" s="9">
        <f t="shared" si="1"/>
        <v>14.0624</v>
      </c>
      <c r="L31" s="14">
        <f t="shared" si="2"/>
        <v>0.76437165775401072</v>
      </c>
      <c r="M31" s="10">
        <v>2.1</v>
      </c>
      <c r="N31" s="10">
        <v>2.2799999999999998</v>
      </c>
      <c r="O31" s="10">
        <v>0</v>
      </c>
      <c r="P31" s="2" t="s">
        <v>32</v>
      </c>
      <c r="Q31" s="2">
        <v>6</v>
      </c>
      <c r="R31" s="2">
        <v>40</v>
      </c>
      <c r="S31" s="2">
        <v>5</v>
      </c>
    </row>
    <row r="32" spans="1:19" x14ac:dyDescent="0.2">
      <c r="A32" s="21"/>
      <c r="B32" s="4">
        <f t="shared" si="3"/>
        <v>29</v>
      </c>
      <c r="C32" s="5" t="s">
        <v>5</v>
      </c>
      <c r="D32" s="5">
        <v>384</v>
      </c>
      <c r="E32" s="5">
        <v>50</v>
      </c>
      <c r="F32" s="5">
        <f t="shared" si="0"/>
        <v>19.2</v>
      </c>
      <c r="G32" s="5"/>
      <c r="H32" s="5">
        <v>326</v>
      </c>
      <c r="I32" s="5">
        <v>232</v>
      </c>
      <c r="J32" s="5">
        <f t="shared" si="4"/>
        <v>371.2</v>
      </c>
      <c r="K32" s="6">
        <f t="shared" si="1"/>
        <v>17.446399999999997</v>
      </c>
      <c r="L32" s="7">
        <f t="shared" si="2"/>
        <v>0.87823275862068972</v>
      </c>
      <c r="M32" s="5">
        <v>2.16</v>
      </c>
      <c r="N32" s="5">
        <v>0.83</v>
      </c>
      <c r="O32" s="5">
        <v>0</v>
      </c>
      <c r="P32" s="5"/>
      <c r="Q32" s="5"/>
      <c r="R32" s="5">
        <v>0</v>
      </c>
      <c r="S32" s="5">
        <v>45</v>
      </c>
    </row>
    <row r="33" spans="1:19" x14ac:dyDescent="0.2">
      <c r="A33" s="21"/>
      <c r="B33" s="13">
        <f t="shared" si="3"/>
        <v>30</v>
      </c>
      <c r="C33" s="10" t="s">
        <v>6</v>
      </c>
      <c r="D33" s="10">
        <v>304</v>
      </c>
      <c r="E33" s="10">
        <v>50</v>
      </c>
      <c r="F33" s="10">
        <f t="shared" si="0"/>
        <v>15.2</v>
      </c>
      <c r="G33" s="10"/>
      <c r="H33" s="10">
        <v>263.7</v>
      </c>
      <c r="I33" s="10">
        <v>214</v>
      </c>
      <c r="J33" s="10">
        <f t="shared" si="4"/>
        <v>342.4</v>
      </c>
      <c r="K33" s="9">
        <f t="shared" si="1"/>
        <v>16.0928</v>
      </c>
      <c r="L33" s="14">
        <f t="shared" si="2"/>
        <v>0.77015186915887857</v>
      </c>
      <c r="M33" s="10">
        <v>2.13</v>
      </c>
      <c r="N33" s="10">
        <v>1.1200000000000001</v>
      </c>
      <c r="O33" s="10">
        <v>0</v>
      </c>
      <c r="P33" s="2"/>
      <c r="Q33" s="2"/>
      <c r="R33" s="2">
        <v>0</v>
      </c>
      <c r="S33" s="2">
        <v>45</v>
      </c>
    </row>
    <row r="34" spans="1:19" x14ac:dyDescent="0.2">
      <c r="A34" s="21"/>
      <c r="B34" s="4">
        <f t="shared" si="3"/>
        <v>31</v>
      </c>
      <c r="C34" s="5" t="s">
        <v>7</v>
      </c>
      <c r="D34" s="5">
        <v>380</v>
      </c>
      <c r="E34" s="5">
        <v>50</v>
      </c>
      <c r="F34" s="5">
        <f t="shared" si="0"/>
        <v>19</v>
      </c>
      <c r="G34" s="5"/>
      <c r="H34" s="5">
        <v>383</v>
      </c>
      <c r="I34" s="5">
        <v>303</v>
      </c>
      <c r="J34" s="5">
        <f t="shared" si="4"/>
        <v>484.8</v>
      </c>
      <c r="K34" s="6">
        <f t="shared" si="1"/>
        <v>22.785600000000002</v>
      </c>
      <c r="L34" s="7">
        <f t="shared" si="2"/>
        <v>0.79001650165016502</v>
      </c>
      <c r="M34" s="5">
        <v>2.14</v>
      </c>
      <c r="N34" s="5">
        <v>1.62</v>
      </c>
      <c r="O34" s="5">
        <v>0</v>
      </c>
      <c r="P34" s="5" t="s">
        <v>32</v>
      </c>
      <c r="Q34" s="5">
        <v>5</v>
      </c>
      <c r="R34" s="5">
        <v>40</v>
      </c>
      <c r="S34" s="5">
        <v>5</v>
      </c>
    </row>
    <row r="35" spans="1:19" x14ac:dyDescent="0.2">
      <c r="A35" s="21"/>
      <c r="B35" s="13">
        <f t="shared" si="3"/>
        <v>32</v>
      </c>
      <c r="C35" s="10" t="s">
        <v>8</v>
      </c>
      <c r="D35" s="10">
        <v>189.2</v>
      </c>
      <c r="E35" s="10">
        <v>50</v>
      </c>
      <c r="F35" s="10">
        <f t="shared" si="0"/>
        <v>9.4600000000000009</v>
      </c>
      <c r="G35" s="10"/>
      <c r="H35" s="10">
        <v>194.9</v>
      </c>
      <c r="I35" s="10">
        <v>137</v>
      </c>
      <c r="J35" s="10">
        <f t="shared" si="4"/>
        <v>219.2</v>
      </c>
      <c r="K35" s="9">
        <f t="shared" si="1"/>
        <v>10.3024</v>
      </c>
      <c r="L35" s="14">
        <f t="shared" si="2"/>
        <v>0.88914233576642343</v>
      </c>
      <c r="M35" s="10">
        <v>2.11</v>
      </c>
      <c r="N35" s="10">
        <v>2.2000000000000002</v>
      </c>
      <c r="O35" s="10">
        <v>0</v>
      </c>
      <c r="P35" s="2" t="s">
        <v>32</v>
      </c>
      <c r="Q35" s="2">
        <v>5</v>
      </c>
      <c r="R35" s="2">
        <v>40</v>
      </c>
      <c r="S35" s="2">
        <v>5</v>
      </c>
    </row>
    <row r="36" spans="1:19" x14ac:dyDescent="0.2">
      <c r="A36" s="21"/>
      <c r="B36" s="4">
        <f t="shared" si="3"/>
        <v>33</v>
      </c>
      <c r="C36" s="5" t="s">
        <v>9</v>
      </c>
      <c r="D36" s="5">
        <v>270</v>
      </c>
      <c r="E36" s="5">
        <v>50</v>
      </c>
      <c r="F36" s="5">
        <f t="shared" si="0"/>
        <v>13.5</v>
      </c>
      <c r="G36" s="5"/>
      <c r="H36" s="5">
        <v>249.7</v>
      </c>
      <c r="I36" s="5">
        <v>182</v>
      </c>
      <c r="J36" s="5">
        <f t="shared" si="4"/>
        <v>291.2</v>
      </c>
      <c r="K36" s="6">
        <f t="shared" si="1"/>
        <v>13.686399999999999</v>
      </c>
      <c r="L36" s="7">
        <f t="shared" si="2"/>
        <v>0.85748626373626369</v>
      </c>
      <c r="M36" s="5">
        <v>2.11</v>
      </c>
      <c r="N36" s="5">
        <v>1.26</v>
      </c>
      <c r="O36" s="5">
        <v>0</v>
      </c>
      <c r="P36" s="5" t="s">
        <v>32</v>
      </c>
      <c r="Q36" s="5">
        <v>6</v>
      </c>
      <c r="R36" s="5">
        <v>40</v>
      </c>
      <c r="S36" s="5">
        <v>5</v>
      </c>
    </row>
    <row r="37" spans="1:19" x14ac:dyDescent="0.2">
      <c r="A37" s="21"/>
      <c r="B37" s="13">
        <f t="shared" si="3"/>
        <v>34</v>
      </c>
      <c r="C37" s="10" t="s">
        <v>10</v>
      </c>
      <c r="D37" s="10">
        <v>248</v>
      </c>
      <c r="E37" s="10">
        <v>50</v>
      </c>
      <c r="F37" s="10">
        <f t="shared" si="0"/>
        <v>12.4</v>
      </c>
      <c r="G37" s="10"/>
      <c r="H37" s="10">
        <v>206.1</v>
      </c>
      <c r="I37" s="10">
        <v>133</v>
      </c>
      <c r="J37" s="10">
        <f t="shared" si="4"/>
        <v>212.8</v>
      </c>
      <c r="K37" s="9">
        <f t="shared" si="1"/>
        <v>10.0016</v>
      </c>
      <c r="L37" s="14">
        <f t="shared" si="2"/>
        <v>0.96851503759398483</v>
      </c>
      <c r="M37" s="10">
        <v>2.11</v>
      </c>
      <c r="N37" s="10">
        <v>2.33</v>
      </c>
      <c r="O37" s="10">
        <v>0</v>
      </c>
      <c r="P37" s="2" t="s">
        <v>32</v>
      </c>
      <c r="Q37" s="2">
        <v>6</v>
      </c>
      <c r="R37" s="2">
        <v>40</v>
      </c>
      <c r="S37" s="2">
        <v>5</v>
      </c>
    </row>
    <row r="38" spans="1:19" x14ac:dyDescent="0.2">
      <c r="A38" s="21"/>
      <c r="B38" s="4">
        <f t="shared" si="3"/>
        <v>35</v>
      </c>
      <c r="C38" s="5" t="s">
        <v>11</v>
      </c>
      <c r="D38" s="5">
        <v>234</v>
      </c>
      <c r="E38" s="5">
        <v>50</v>
      </c>
      <c r="F38" s="5">
        <f t="shared" si="0"/>
        <v>11.7</v>
      </c>
      <c r="G38" s="5"/>
      <c r="H38" s="5">
        <v>180</v>
      </c>
      <c r="I38" s="5">
        <v>121</v>
      </c>
      <c r="J38" s="5">
        <f t="shared" si="4"/>
        <v>193.6</v>
      </c>
      <c r="K38" s="6">
        <f t="shared" si="1"/>
        <v>9.0991999999999997</v>
      </c>
      <c r="L38" s="7">
        <f t="shared" si="2"/>
        <v>0.92975206611570249</v>
      </c>
      <c r="M38" s="5">
        <v>2.11</v>
      </c>
      <c r="N38" s="5">
        <v>2.0499999999999998</v>
      </c>
      <c r="O38" s="5">
        <v>0</v>
      </c>
      <c r="P38" s="5"/>
      <c r="Q38" s="5"/>
      <c r="R38" s="5">
        <v>0</v>
      </c>
      <c r="S38" s="5">
        <v>45</v>
      </c>
    </row>
    <row r="39" spans="1:19" x14ac:dyDescent="0.2">
      <c r="A39" s="21"/>
      <c r="B39" s="13">
        <f t="shared" si="3"/>
        <v>36</v>
      </c>
      <c r="C39" s="10" t="s">
        <v>12</v>
      </c>
      <c r="D39" s="10">
        <v>212</v>
      </c>
      <c r="E39" s="10">
        <v>50</v>
      </c>
      <c r="F39" s="10">
        <f t="shared" si="0"/>
        <v>10.6</v>
      </c>
      <c r="G39" s="10"/>
      <c r="H39" s="10">
        <v>174.6</v>
      </c>
      <c r="I39" s="10">
        <v>138</v>
      </c>
      <c r="J39" s="10">
        <f t="shared" si="4"/>
        <v>220.8</v>
      </c>
      <c r="K39" s="9">
        <f t="shared" si="1"/>
        <v>10.377600000000001</v>
      </c>
      <c r="L39" s="14">
        <f t="shared" si="2"/>
        <v>0.79076086956521729</v>
      </c>
      <c r="M39" s="10">
        <v>2.08</v>
      </c>
      <c r="N39" s="10">
        <v>2.13</v>
      </c>
      <c r="O39" s="10">
        <v>0</v>
      </c>
      <c r="P39" s="2"/>
      <c r="Q39" s="2"/>
      <c r="R39" s="2">
        <v>0</v>
      </c>
      <c r="S39" s="2">
        <v>45</v>
      </c>
    </row>
    <row r="40" spans="1:19" x14ac:dyDescent="0.2">
      <c r="A40" s="21" t="s">
        <v>14</v>
      </c>
      <c r="B40" s="4">
        <f t="shared" si="3"/>
        <v>37</v>
      </c>
      <c r="C40" s="5" t="s">
        <v>1</v>
      </c>
      <c r="D40" s="5">
        <v>566</v>
      </c>
      <c r="E40" s="5">
        <v>50</v>
      </c>
      <c r="F40" s="5">
        <f t="shared" si="0"/>
        <v>28.3</v>
      </c>
      <c r="G40" s="5"/>
      <c r="H40" s="5">
        <v>590.70000000000005</v>
      </c>
      <c r="I40" s="5">
        <v>339</v>
      </c>
      <c r="J40" s="5">
        <f t="shared" si="4"/>
        <v>542.4</v>
      </c>
      <c r="K40" s="6">
        <f t="shared" si="1"/>
        <v>25.492799999999999</v>
      </c>
      <c r="L40" s="7">
        <f t="shared" si="2"/>
        <v>1.0890486725663717</v>
      </c>
      <c r="M40" s="5">
        <v>2.09</v>
      </c>
      <c r="N40" s="5">
        <v>2.17</v>
      </c>
      <c r="O40" s="5">
        <v>0</v>
      </c>
      <c r="P40" s="5" t="s">
        <v>32</v>
      </c>
      <c r="Q40" s="5">
        <v>5</v>
      </c>
      <c r="R40" s="5">
        <v>40</v>
      </c>
      <c r="S40" s="5">
        <v>5</v>
      </c>
    </row>
    <row r="41" spans="1:19" x14ac:dyDescent="0.2">
      <c r="A41" s="21"/>
      <c r="B41" s="13">
        <f t="shared" si="3"/>
        <v>38</v>
      </c>
      <c r="C41" s="10" t="s">
        <v>2</v>
      </c>
      <c r="D41" s="10">
        <v>526</v>
      </c>
      <c r="E41" s="10">
        <v>50</v>
      </c>
      <c r="F41" s="10">
        <f t="shared" si="0"/>
        <v>26.3</v>
      </c>
      <c r="G41" s="10"/>
      <c r="H41" s="10">
        <v>494.5</v>
      </c>
      <c r="I41" s="10">
        <v>354</v>
      </c>
      <c r="J41" s="10">
        <f t="shared" si="4"/>
        <v>566.4</v>
      </c>
      <c r="K41" s="9">
        <f t="shared" si="1"/>
        <v>26.620799999999999</v>
      </c>
      <c r="L41" s="14">
        <f t="shared" si="2"/>
        <v>0.87305790960451979</v>
      </c>
      <c r="M41" s="10">
        <v>2.12</v>
      </c>
      <c r="N41" s="10">
        <v>2.33</v>
      </c>
      <c r="O41" s="10">
        <v>0</v>
      </c>
      <c r="P41" s="2" t="s">
        <v>32</v>
      </c>
      <c r="Q41" s="2">
        <v>5</v>
      </c>
      <c r="R41" s="2">
        <v>40</v>
      </c>
      <c r="S41" s="2">
        <v>5</v>
      </c>
    </row>
    <row r="42" spans="1:19" x14ac:dyDescent="0.2">
      <c r="A42" s="21"/>
      <c r="B42" s="4">
        <f t="shared" si="3"/>
        <v>39</v>
      </c>
      <c r="C42" s="5" t="s">
        <v>3</v>
      </c>
      <c r="D42" s="5">
        <v>426</v>
      </c>
      <c r="E42" s="5">
        <v>50</v>
      </c>
      <c r="F42" s="5">
        <f t="shared" si="0"/>
        <v>21.3</v>
      </c>
      <c r="G42" s="5"/>
      <c r="H42" s="5">
        <v>435.8</v>
      </c>
      <c r="I42" s="5">
        <v>303</v>
      </c>
      <c r="J42" s="5">
        <f t="shared" si="4"/>
        <v>484.8</v>
      </c>
      <c r="K42" s="6">
        <f t="shared" si="1"/>
        <v>22.785600000000002</v>
      </c>
      <c r="L42" s="7">
        <f t="shared" si="2"/>
        <v>0.89892739273927391</v>
      </c>
      <c r="M42" s="5">
        <v>2.11</v>
      </c>
      <c r="N42" s="5">
        <v>1.93</v>
      </c>
      <c r="O42" s="5">
        <v>0</v>
      </c>
      <c r="P42" s="5"/>
      <c r="Q42" s="5"/>
      <c r="R42" s="5">
        <v>0</v>
      </c>
      <c r="S42" s="5">
        <v>45</v>
      </c>
    </row>
    <row r="43" spans="1:19" x14ac:dyDescent="0.2">
      <c r="A43" s="21"/>
      <c r="B43" s="13">
        <f t="shared" si="3"/>
        <v>40</v>
      </c>
      <c r="C43" s="10" t="s">
        <v>4</v>
      </c>
      <c r="D43" s="10">
        <v>404</v>
      </c>
      <c r="E43" s="10">
        <v>50</v>
      </c>
      <c r="F43" s="10">
        <f t="shared" si="0"/>
        <v>20.2</v>
      </c>
      <c r="G43" s="10"/>
      <c r="H43" s="10">
        <v>465.3</v>
      </c>
      <c r="I43" s="10">
        <v>315</v>
      </c>
      <c r="J43" s="10">
        <f t="shared" si="4"/>
        <v>504</v>
      </c>
      <c r="K43" s="9">
        <f t="shared" si="1"/>
        <v>23.687999999999999</v>
      </c>
      <c r="L43" s="14">
        <f t="shared" si="2"/>
        <v>0.92321428571428577</v>
      </c>
      <c r="M43" s="10">
        <v>2.12</v>
      </c>
      <c r="N43" s="10">
        <v>2.3199999999999998</v>
      </c>
      <c r="O43" s="10">
        <v>0</v>
      </c>
      <c r="P43" s="2" t="s">
        <v>32</v>
      </c>
      <c r="Q43" s="2">
        <v>6</v>
      </c>
      <c r="R43" s="2">
        <v>40</v>
      </c>
      <c r="S43" s="2">
        <v>5</v>
      </c>
    </row>
    <row r="44" spans="1:19" x14ac:dyDescent="0.2">
      <c r="A44" s="21"/>
      <c r="B44" s="4">
        <f t="shared" si="3"/>
        <v>41</v>
      </c>
      <c r="C44" s="5" t="s">
        <v>5</v>
      </c>
      <c r="D44" s="5">
        <v>360</v>
      </c>
      <c r="E44" s="5">
        <v>50</v>
      </c>
      <c r="F44" s="5">
        <f t="shared" si="0"/>
        <v>18</v>
      </c>
      <c r="G44" s="5"/>
      <c r="H44" s="5">
        <v>322.5</v>
      </c>
      <c r="I44" s="5">
        <v>248</v>
      </c>
      <c r="J44" s="5">
        <f t="shared" si="4"/>
        <v>396.8</v>
      </c>
      <c r="K44" s="6">
        <f t="shared" si="1"/>
        <v>18.649600000000003</v>
      </c>
      <c r="L44" s="7">
        <f t="shared" si="2"/>
        <v>0.81275201612903225</v>
      </c>
      <c r="M44" s="5">
        <v>2.16</v>
      </c>
      <c r="N44" s="5">
        <v>0.85</v>
      </c>
      <c r="O44" s="5">
        <v>0</v>
      </c>
      <c r="P44" s="5" t="s">
        <v>32</v>
      </c>
      <c r="Q44" s="5">
        <v>6</v>
      </c>
      <c r="R44" s="5">
        <v>40</v>
      </c>
      <c r="S44" s="5">
        <v>5</v>
      </c>
    </row>
    <row r="45" spans="1:19" x14ac:dyDescent="0.2">
      <c r="A45" s="21"/>
      <c r="B45" s="13">
        <f t="shared" si="3"/>
        <v>42</v>
      </c>
      <c r="C45" s="10" t="s">
        <v>6</v>
      </c>
      <c r="D45" s="10">
        <v>308</v>
      </c>
      <c r="E45" s="10">
        <v>50</v>
      </c>
      <c r="F45" s="10">
        <f t="shared" si="0"/>
        <v>15.4</v>
      </c>
      <c r="G45" s="10"/>
      <c r="H45" s="10">
        <v>313.10000000000002</v>
      </c>
      <c r="I45" s="10">
        <v>218</v>
      </c>
      <c r="J45" s="10">
        <f t="shared" si="4"/>
        <v>348.8</v>
      </c>
      <c r="K45" s="9">
        <f t="shared" si="1"/>
        <v>16.393600000000003</v>
      </c>
      <c r="L45" s="14">
        <f t="shared" si="2"/>
        <v>0.89764908256880738</v>
      </c>
      <c r="M45" s="10">
        <v>2.14</v>
      </c>
      <c r="N45" s="10">
        <v>1.71</v>
      </c>
      <c r="O45" s="10">
        <v>0</v>
      </c>
      <c r="P45" s="2"/>
      <c r="Q45" s="2"/>
      <c r="R45" s="2">
        <v>0</v>
      </c>
      <c r="S45" s="2">
        <v>45</v>
      </c>
    </row>
    <row r="46" spans="1:19" x14ac:dyDescent="0.2">
      <c r="A46" s="21"/>
      <c r="B46" s="4">
        <f t="shared" si="3"/>
        <v>43</v>
      </c>
      <c r="C46" s="5" t="s">
        <v>7</v>
      </c>
      <c r="D46" s="5">
        <v>382</v>
      </c>
      <c r="E46" s="5">
        <v>50</v>
      </c>
      <c r="F46" s="5">
        <f t="shared" si="0"/>
        <v>19.100000000000001</v>
      </c>
      <c r="G46" s="5"/>
      <c r="H46" s="5">
        <v>419.2</v>
      </c>
      <c r="I46" s="5">
        <v>273</v>
      </c>
      <c r="J46" s="5">
        <f t="shared" si="4"/>
        <v>436.8</v>
      </c>
      <c r="K46" s="6">
        <f t="shared" si="1"/>
        <v>20.529600000000002</v>
      </c>
      <c r="L46" s="7">
        <f t="shared" si="2"/>
        <v>0.95970695970695963</v>
      </c>
      <c r="M46" s="5">
        <v>2.13</v>
      </c>
      <c r="N46" s="5">
        <v>2.0099999999999998</v>
      </c>
      <c r="O46" s="5">
        <v>0</v>
      </c>
      <c r="P46" s="5" t="s">
        <v>32</v>
      </c>
      <c r="Q46" s="5">
        <v>5</v>
      </c>
      <c r="R46" s="5">
        <v>40</v>
      </c>
      <c r="S46" s="5">
        <v>5</v>
      </c>
    </row>
    <row r="47" spans="1:19" x14ac:dyDescent="0.2">
      <c r="A47" s="21"/>
      <c r="B47" s="13">
        <f t="shared" si="3"/>
        <v>44</v>
      </c>
      <c r="C47" s="10" t="s">
        <v>8</v>
      </c>
      <c r="D47" s="10">
        <v>438</v>
      </c>
      <c r="E47" s="10">
        <v>50</v>
      </c>
      <c r="F47" s="10">
        <f t="shared" si="0"/>
        <v>21.9</v>
      </c>
      <c r="G47" s="10"/>
      <c r="H47" s="10">
        <v>453.1</v>
      </c>
      <c r="I47" s="10">
        <v>319</v>
      </c>
      <c r="J47" s="10">
        <f t="shared" si="4"/>
        <v>510.4</v>
      </c>
      <c r="K47" s="9">
        <f t="shared" si="1"/>
        <v>23.988799999999998</v>
      </c>
      <c r="L47" s="14">
        <f t="shared" si="2"/>
        <v>0.8877351097178684</v>
      </c>
      <c r="M47" s="10">
        <v>2.08</v>
      </c>
      <c r="N47" s="10">
        <v>2.14</v>
      </c>
      <c r="O47" s="10">
        <v>0</v>
      </c>
      <c r="P47" s="2" t="s">
        <v>32</v>
      </c>
      <c r="Q47" s="2">
        <v>5</v>
      </c>
      <c r="R47" s="2">
        <v>40</v>
      </c>
      <c r="S47" s="2">
        <v>5</v>
      </c>
    </row>
    <row r="48" spans="1:19" x14ac:dyDescent="0.2">
      <c r="A48" s="21"/>
      <c r="B48" s="4">
        <f t="shared" si="3"/>
        <v>45</v>
      </c>
      <c r="C48" s="5" t="s">
        <v>9</v>
      </c>
      <c r="D48" s="5" t="s">
        <v>17</v>
      </c>
      <c r="E48" s="5">
        <v>0</v>
      </c>
      <c r="F48" s="5" t="e">
        <f t="shared" si="0"/>
        <v>#VALUE!</v>
      </c>
      <c r="G48" s="5"/>
      <c r="H48" s="5"/>
      <c r="I48" s="5"/>
      <c r="J48" s="5"/>
      <c r="K48" s="6"/>
      <c r="L48" s="7" t="e">
        <f t="shared" si="2"/>
        <v>#DIV/0!</v>
      </c>
      <c r="M48" s="5"/>
      <c r="N48" s="5"/>
      <c r="O48" s="5">
        <v>0</v>
      </c>
      <c r="P48" s="5"/>
      <c r="Q48" s="5"/>
      <c r="R48" s="5"/>
      <c r="S48" s="5"/>
    </row>
    <row r="49" spans="1:19" x14ac:dyDescent="0.2">
      <c r="A49" s="21"/>
      <c r="B49" s="13">
        <f t="shared" si="3"/>
        <v>46</v>
      </c>
      <c r="C49" s="10" t="s">
        <v>10</v>
      </c>
      <c r="D49" s="10">
        <v>268</v>
      </c>
      <c r="E49" s="10">
        <v>50</v>
      </c>
      <c r="F49" s="10">
        <f t="shared" si="0"/>
        <v>13.4</v>
      </c>
      <c r="G49" s="10"/>
      <c r="H49" s="10">
        <v>317.8</v>
      </c>
      <c r="I49" s="10">
        <v>233</v>
      </c>
      <c r="J49" s="10">
        <f t="shared" si="4"/>
        <v>372.8</v>
      </c>
      <c r="K49" s="9">
        <f t="shared" si="1"/>
        <v>17.521600000000003</v>
      </c>
      <c r="L49" s="14">
        <f t="shared" si="2"/>
        <v>0.85246781115879833</v>
      </c>
      <c r="M49" s="10">
        <v>2.13</v>
      </c>
      <c r="N49" s="10">
        <v>2.15</v>
      </c>
      <c r="O49" s="10">
        <v>0</v>
      </c>
      <c r="P49" s="2" t="s">
        <v>32</v>
      </c>
      <c r="Q49" s="2">
        <v>6</v>
      </c>
      <c r="R49" s="2">
        <v>40</v>
      </c>
      <c r="S49" s="2">
        <v>5</v>
      </c>
    </row>
    <row r="50" spans="1:19" x14ac:dyDescent="0.2">
      <c r="A50" s="21"/>
      <c r="B50" s="4">
        <f t="shared" si="3"/>
        <v>47</v>
      </c>
      <c r="C50" s="5" t="s">
        <v>11</v>
      </c>
      <c r="D50" s="5">
        <v>622</v>
      </c>
      <c r="E50" s="5">
        <v>50</v>
      </c>
      <c r="F50" s="5">
        <f t="shared" si="0"/>
        <v>31.1</v>
      </c>
      <c r="G50" s="5"/>
      <c r="H50" s="5">
        <v>576</v>
      </c>
      <c r="I50" s="5">
        <v>378</v>
      </c>
      <c r="J50" s="5">
        <f t="shared" si="4"/>
        <v>604.79999999999995</v>
      </c>
      <c r="K50" s="6">
        <f t="shared" si="1"/>
        <v>28.425599999999999</v>
      </c>
      <c r="L50" s="7">
        <f t="shared" si="2"/>
        <v>0.95238095238095244</v>
      </c>
      <c r="M50" s="5">
        <v>2.13</v>
      </c>
      <c r="N50" s="5">
        <v>2.31</v>
      </c>
      <c r="O50" s="5">
        <v>0</v>
      </c>
      <c r="P50" s="5" t="s">
        <v>32</v>
      </c>
      <c r="Q50" s="5">
        <v>6</v>
      </c>
      <c r="R50" s="5">
        <v>40</v>
      </c>
      <c r="S50" s="5">
        <v>5</v>
      </c>
    </row>
    <row r="51" spans="1:19" x14ac:dyDescent="0.2">
      <c r="A51" s="21"/>
      <c r="B51" s="13">
        <f t="shared" si="3"/>
        <v>48</v>
      </c>
      <c r="C51" s="10" t="s">
        <v>12</v>
      </c>
      <c r="D51" s="10">
        <v>506</v>
      </c>
      <c r="E51" s="10">
        <v>50</v>
      </c>
      <c r="F51" s="10">
        <f t="shared" si="0"/>
        <v>25.3</v>
      </c>
      <c r="G51" s="10"/>
      <c r="H51" s="10">
        <v>483.8</v>
      </c>
      <c r="I51" s="10">
        <v>352</v>
      </c>
      <c r="J51" s="10">
        <f t="shared" si="4"/>
        <v>563.20000000000005</v>
      </c>
      <c r="K51" s="9">
        <f t="shared" si="1"/>
        <v>26.470400000000001</v>
      </c>
      <c r="L51" s="14">
        <f t="shared" si="2"/>
        <v>0.85901988636363635</v>
      </c>
      <c r="M51" s="10">
        <v>2.1</v>
      </c>
      <c r="N51" s="10">
        <v>2.36</v>
      </c>
      <c r="O51" s="10">
        <v>0</v>
      </c>
      <c r="P51" s="2"/>
      <c r="Q51" s="2"/>
      <c r="R51" s="2">
        <v>0</v>
      </c>
      <c r="S51" s="2">
        <v>45</v>
      </c>
    </row>
    <row r="52" spans="1:19" x14ac:dyDescent="0.2">
      <c r="A52" s="21" t="s">
        <v>15</v>
      </c>
      <c r="B52" s="4">
        <f t="shared" si="3"/>
        <v>49</v>
      </c>
      <c r="C52" s="5" t="s">
        <v>1</v>
      </c>
      <c r="D52" s="5">
        <v>132</v>
      </c>
      <c r="E52" s="5">
        <v>20</v>
      </c>
      <c r="F52" s="5">
        <f t="shared" si="0"/>
        <v>2.64</v>
      </c>
      <c r="G52" s="5"/>
      <c r="H52" s="5">
        <v>75.400000000000006</v>
      </c>
      <c r="I52" s="5">
        <v>50</v>
      </c>
      <c r="J52" s="5">
        <f t="shared" si="4"/>
        <v>80</v>
      </c>
      <c r="K52" s="6">
        <f t="shared" si="1"/>
        <v>3.76</v>
      </c>
      <c r="L52" s="7">
        <f t="shared" si="2"/>
        <v>0.94250000000000012</v>
      </c>
      <c r="M52" s="5">
        <v>1.86</v>
      </c>
      <c r="N52" s="5">
        <v>1.32</v>
      </c>
      <c r="O52" s="5">
        <v>0</v>
      </c>
      <c r="P52" s="5" t="s">
        <v>32</v>
      </c>
      <c r="Q52" s="5">
        <v>5</v>
      </c>
      <c r="R52" s="5">
        <v>22</v>
      </c>
      <c r="S52" s="5">
        <v>0</v>
      </c>
    </row>
    <row r="53" spans="1:19" x14ac:dyDescent="0.2">
      <c r="A53" s="21"/>
      <c r="B53" s="13">
        <f t="shared" si="3"/>
        <v>50</v>
      </c>
      <c r="C53" s="10" t="s">
        <v>2</v>
      </c>
      <c r="D53" s="10">
        <v>136</v>
      </c>
      <c r="E53" s="10">
        <v>20</v>
      </c>
      <c r="F53" s="10">
        <f t="shared" si="0"/>
        <v>2.72</v>
      </c>
      <c r="G53" s="10"/>
      <c r="H53" s="10">
        <v>75.900000000000006</v>
      </c>
      <c r="I53" s="10">
        <v>52.9</v>
      </c>
      <c r="J53" s="10">
        <f t="shared" si="4"/>
        <v>84.64</v>
      </c>
      <c r="K53" s="9">
        <f t="shared" si="1"/>
        <v>3.9780799999999998</v>
      </c>
      <c r="L53" s="14">
        <f t="shared" si="2"/>
        <v>0.89673913043478271</v>
      </c>
      <c r="M53" s="10">
        <v>1.91</v>
      </c>
      <c r="N53" s="10">
        <v>1.59</v>
      </c>
      <c r="O53" s="10">
        <v>0</v>
      </c>
      <c r="P53" s="2" t="s">
        <v>32</v>
      </c>
      <c r="Q53" s="2">
        <v>6</v>
      </c>
      <c r="R53" s="2">
        <v>22</v>
      </c>
      <c r="S53" s="2">
        <v>0</v>
      </c>
    </row>
    <row r="54" spans="1:19" x14ac:dyDescent="0.2">
      <c r="A54" s="21"/>
      <c r="B54" s="4">
        <f t="shared" si="3"/>
        <v>51</v>
      </c>
      <c r="C54" s="5" t="s">
        <v>3</v>
      </c>
      <c r="D54" s="5">
        <v>80.8</v>
      </c>
      <c r="E54" s="5">
        <v>20</v>
      </c>
      <c r="F54" s="5">
        <f t="shared" si="0"/>
        <v>1.6160000000000001</v>
      </c>
      <c r="G54" s="5"/>
      <c r="H54" s="5">
        <v>51.2</v>
      </c>
      <c r="I54" s="5">
        <v>34</v>
      </c>
      <c r="J54" s="5">
        <f t="shared" si="4"/>
        <v>54.4</v>
      </c>
      <c r="K54" s="6">
        <f t="shared" si="1"/>
        <v>2.5567999999999995</v>
      </c>
      <c r="L54" s="7">
        <f t="shared" si="2"/>
        <v>0.94117647058823539</v>
      </c>
      <c r="M54" s="5">
        <v>1.86</v>
      </c>
      <c r="N54" s="5">
        <v>0.71</v>
      </c>
      <c r="O54" s="5">
        <v>0</v>
      </c>
      <c r="P54" s="5" t="s">
        <v>32</v>
      </c>
      <c r="Q54" s="5">
        <v>6</v>
      </c>
      <c r="R54" s="5">
        <v>22</v>
      </c>
      <c r="S54" s="5">
        <v>0</v>
      </c>
    </row>
    <row r="55" spans="1:19" x14ac:dyDescent="0.2">
      <c r="A55" s="21"/>
      <c r="B55" s="13">
        <f t="shared" si="3"/>
        <v>52</v>
      </c>
      <c r="C55" s="10" t="s">
        <v>7</v>
      </c>
      <c r="D55" s="10">
        <v>66.2</v>
      </c>
      <c r="E55" s="10">
        <v>50</v>
      </c>
      <c r="F55" s="10">
        <f t="shared" si="0"/>
        <v>3.31</v>
      </c>
      <c r="G55" s="10"/>
      <c r="H55" s="10">
        <v>57.5</v>
      </c>
      <c r="I55" s="10">
        <v>31.8</v>
      </c>
      <c r="J55" s="10">
        <f t="shared" si="4"/>
        <v>50.88</v>
      </c>
      <c r="K55" s="9">
        <f t="shared" si="1"/>
        <v>2.3913600000000002</v>
      </c>
      <c r="L55" s="14">
        <f t="shared" si="2"/>
        <v>1.1301100628930818</v>
      </c>
      <c r="M55" s="10">
        <v>1.79</v>
      </c>
      <c r="N55" s="10">
        <v>0.84</v>
      </c>
      <c r="O55" s="10">
        <v>0</v>
      </c>
      <c r="P55" s="2" t="s">
        <v>32</v>
      </c>
      <c r="Q55" s="2">
        <v>5</v>
      </c>
      <c r="R55" s="2">
        <v>80</v>
      </c>
      <c r="S55" s="2">
        <v>0</v>
      </c>
    </row>
    <row r="56" spans="1:19" x14ac:dyDescent="0.2">
      <c r="A56" s="21"/>
      <c r="B56" s="4">
        <f t="shared" si="3"/>
        <v>53</v>
      </c>
      <c r="C56" s="5" t="s">
        <v>8</v>
      </c>
      <c r="D56" s="5">
        <v>4.4000000000000004</v>
      </c>
      <c r="E56" s="5">
        <v>50</v>
      </c>
      <c r="F56" s="5">
        <f t="shared" si="0"/>
        <v>0.22000000000000003</v>
      </c>
      <c r="G56" s="5"/>
      <c r="H56" s="5">
        <v>1.57</v>
      </c>
      <c r="I56" s="5" t="s">
        <v>22</v>
      </c>
      <c r="J56" s="5" t="e">
        <f t="shared" si="4"/>
        <v>#VALUE!</v>
      </c>
      <c r="K56" s="6" t="e">
        <f t="shared" si="1"/>
        <v>#VALUE!</v>
      </c>
      <c r="L56" s="7" t="e">
        <f t="shared" si="2"/>
        <v>#VALUE!</v>
      </c>
      <c r="M56" s="5">
        <v>1.1200000000000001</v>
      </c>
      <c r="N56" s="5">
        <v>0.06</v>
      </c>
      <c r="O56" s="5">
        <v>0</v>
      </c>
      <c r="P56" s="5" t="s">
        <v>32</v>
      </c>
      <c r="Q56" s="5">
        <v>6</v>
      </c>
      <c r="R56" s="5">
        <v>90</v>
      </c>
      <c r="S56" s="5">
        <v>0</v>
      </c>
    </row>
    <row r="57" spans="1:19" x14ac:dyDescent="0.2">
      <c r="A57" s="21"/>
      <c r="B57" s="13">
        <f t="shared" si="3"/>
        <v>54</v>
      </c>
      <c r="C57" s="10" t="s">
        <v>9</v>
      </c>
      <c r="D57" s="10">
        <v>9</v>
      </c>
      <c r="E57" s="10">
        <v>50</v>
      </c>
      <c r="F57" s="10">
        <f t="shared" si="0"/>
        <v>0.45</v>
      </c>
      <c r="G57" s="10"/>
      <c r="H57" s="10">
        <v>10.8</v>
      </c>
      <c r="I57" s="10">
        <v>20</v>
      </c>
      <c r="J57" s="10">
        <f>I57*200/1000</f>
        <v>4</v>
      </c>
      <c r="K57" s="9">
        <f t="shared" si="1"/>
        <v>0.188</v>
      </c>
      <c r="L57" s="14">
        <f t="shared" si="2"/>
        <v>2.7</v>
      </c>
      <c r="M57" s="10">
        <v>1.7</v>
      </c>
      <c r="N57" s="10">
        <v>0.62</v>
      </c>
      <c r="O57" s="10">
        <v>0</v>
      </c>
      <c r="P57" s="2"/>
      <c r="Q57" s="2"/>
      <c r="R57" s="2" t="s">
        <v>36</v>
      </c>
      <c r="S57" s="2">
        <v>0</v>
      </c>
    </row>
    <row r="58" spans="1:19" x14ac:dyDescent="0.2">
      <c r="A58" s="21"/>
      <c r="B58" s="4">
        <f t="shared" si="3"/>
        <v>55</v>
      </c>
      <c r="C58" s="5" t="s">
        <v>10</v>
      </c>
      <c r="D58" s="5">
        <v>152</v>
      </c>
      <c r="E58" s="5">
        <v>50</v>
      </c>
      <c r="F58" s="5">
        <f t="shared" si="0"/>
        <v>7.6</v>
      </c>
      <c r="G58" s="5"/>
      <c r="H58" s="5">
        <v>160.19999999999999</v>
      </c>
      <c r="I58" s="5">
        <v>88.6</v>
      </c>
      <c r="J58" s="5">
        <f t="shared" si="4"/>
        <v>141.76</v>
      </c>
      <c r="K58" s="6">
        <f t="shared" si="1"/>
        <v>6.6627199999999993</v>
      </c>
      <c r="L58" s="7">
        <f t="shared" si="2"/>
        <v>1.130079006772009</v>
      </c>
      <c r="M58" s="5">
        <v>1.79</v>
      </c>
      <c r="N58" s="5">
        <v>1.49</v>
      </c>
      <c r="O58" s="5">
        <v>0</v>
      </c>
      <c r="P58" s="5" t="s">
        <v>32</v>
      </c>
      <c r="Q58" s="5">
        <v>6</v>
      </c>
      <c r="R58" s="5">
        <v>40</v>
      </c>
      <c r="S58" s="5">
        <v>5</v>
      </c>
    </row>
    <row r="59" spans="1:19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9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9" x14ac:dyDescent="0.2">
      <c r="A61" s="1" t="s">
        <v>39</v>
      </c>
      <c r="B61" s="1" t="s">
        <v>40</v>
      </c>
    </row>
  </sheetData>
  <mergeCells count="8">
    <mergeCell ref="P2:S2"/>
    <mergeCell ref="H2:O2"/>
    <mergeCell ref="A52:A58"/>
    <mergeCell ref="D2:G2"/>
    <mergeCell ref="A4:A15"/>
    <mergeCell ref="A16:A27"/>
    <mergeCell ref="A28:A39"/>
    <mergeCell ref="A40:A5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Maria do Nascimento Moreira</dc:creator>
  <cp:lastModifiedBy>Murilo Sena Amaral</cp:lastModifiedBy>
  <cp:lastPrinted>2016-05-23T21:07:36Z</cp:lastPrinted>
  <dcterms:created xsi:type="dcterms:W3CDTF">2016-05-03T20:18:00Z</dcterms:created>
  <dcterms:modified xsi:type="dcterms:W3CDTF">2016-08-18T15:08:38Z</dcterms:modified>
</cp:coreProperties>
</file>